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primary" sheetId="3" r:id="rId2"/>
    <sheet name="energetics" sheetId="2" r:id="rId3"/>
  </sheets>
  <calcPr calcId="145621"/>
</workbook>
</file>

<file path=xl/calcChain.xml><?xml version="1.0" encoding="utf-8"?>
<calcChain xmlns="http://schemas.openxmlformats.org/spreadsheetml/2006/main">
  <c r="F8" i="2" l="1"/>
  <c r="E2" i="1"/>
  <c r="L8" i="1"/>
  <c r="L11" i="1"/>
  <c r="E16" i="1"/>
  <c r="E17" i="1"/>
  <c r="H19" i="1" s="1"/>
  <c r="B16" i="1"/>
  <c r="B17" i="1" s="1"/>
  <c r="B19" i="1" s="1"/>
  <c r="D3" i="1"/>
  <c r="F5" i="1"/>
  <c r="B6" i="1" s="1"/>
  <c r="G5" i="1"/>
  <c r="D6" i="1" s="1"/>
  <c r="B7" i="1" s="1"/>
  <c r="D7" i="1" s="1"/>
  <c r="B8" i="1" l="1"/>
  <c r="H18" i="1"/>
</calcChain>
</file>

<file path=xl/sharedStrings.xml><?xml version="1.0" encoding="utf-8"?>
<sst xmlns="http://schemas.openxmlformats.org/spreadsheetml/2006/main" count="44" uniqueCount="37">
  <si>
    <t>=</t>
  </si>
  <si>
    <t>mass</t>
  </si>
  <si>
    <t>Vt</t>
  </si>
  <si>
    <t>f1</t>
  </si>
  <si>
    <t>f2</t>
  </si>
  <si>
    <t>S</t>
  </si>
  <si>
    <t>f=sqrt((s*s+8)/(s*s+4))</t>
  </si>
  <si>
    <t>Vp</t>
  </si>
  <si>
    <t>Vp=Vt*f</t>
  </si>
  <si>
    <t>CM(degree)</t>
  </si>
  <si>
    <t>Ec (joule)</t>
  </si>
  <si>
    <t>Primary source</t>
  </si>
  <si>
    <t>secondary source</t>
  </si>
  <si>
    <t>skimmer to int. region</t>
  </si>
  <si>
    <t>PV to skimmer</t>
  </si>
  <si>
    <t>Si</t>
  </si>
  <si>
    <t>H2</t>
  </si>
  <si>
    <t>C2H2</t>
    <phoneticPr fontId="3" type="noConversion"/>
  </si>
  <si>
    <t>SiC2</t>
    <phoneticPr fontId="3" type="noConversion"/>
  </si>
  <si>
    <t>C2H2</t>
    <phoneticPr fontId="3" type="noConversion"/>
  </si>
  <si>
    <t>C3H4</t>
    <phoneticPr fontId="3" type="noConversion"/>
  </si>
  <si>
    <t>Si</t>
    <phoneticPr fontId="3" type="noConversion"/>
  </si>
  <si>
    <t>3P</t>
    <phoneticPr fontId="3" type="noConversion"/>
  </si>
  <si>
    <t>1D</t>
    <phoneticPr fontId="3" type="noConversion"/>
  </si>
  <si>
    <t>kJ mol-1</t>
    <phoneticPr fontId="3" type="noConversion"/>
  </si>
  <si>
    <t>Nist</t>
    <phoneticPr fontId="3" type="noConversion"/>
  </si>
  <si>
    <t>C2H2</t>
    <phoneticPr fontId="3" type="noConversion"/>
  </si>
  <si>
    <t>=</t>
    <phoneticPr fontId="3" type="noConversion"/>
  </si>
  <si>
    <t>H</t>
    <phoneticPr fontId="3" type="noConversion"/>
  </si>
  <si>
    <t>enthalpy of formation</t>
    <phoneticPr fontId="3" type="noConversion"/>
  </si>
  <si>
    <t>HCCSi</t>
    <phoneticPr fontId="3" type="noConversion"/>
  </si>
  <si>
    <t>SiC2</t>
    <phoneticPr fontId="3" type="noConversion"/>
  </si>
  <si>
    <t>delta H</t>
    <phoneticPr fontId="3" type="noConversion"/>
  </si>
  <si>
    <t>H2</t>
    <phoneticPr fontId="3" type="noConversion"/>
  </si>
  <si>
    <t>reaction endoergicity</t>
    <phoneticPr fontId="3" type="noConversion"/>
  </si>
  <si>
    <t>collision energy for Si</t>
    <phoneticPr fontId="3" type="noConversion"/>
  </si>
  <si>
    <t>collision energy for SiH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</si>
</sst>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0"/>
      <name val="Arial"/>
      <family val="2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0" fillId="3" borderId="0" xfId="0" applyFill="1"/>
    <xf numFmtId="0" fontId="2" fillId="2" borderId="0" xfId="0" applyFont="1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tabSelected="1" workbookViewId="0">
      <selection activeCell="B4" sqref="B4"/>
    </sheetView>
  </sheetViews>
  <sheetFormatPr defaultRowHeight="15" x14ac:dyDescent="0.25"/>
  <cols>
    <col min="1" max="7" width="9.140625" style="2"/>
    <col min="14" max="14" width="13.42578125" customWidth="1"/>
  </cols>
  <sheetData>
    <row r="1" spans="1:16" s="1" customFormat="1" x14ac:dyDescent="0.25">
      <c r="A1" s="6" t="s">
        <v>15</v>
      </c>
      <c r="C1" s="6" t="s">
        <v>17</v>
      </c>
      <c r="D1" s="1" t="s">
        <v>0</v>
      </c>
      <c r="E1" s="6" t="s">
        <v>18</v>
      </c>
      <c r="G1" s="1" t="s">
        <v>16</v>
      </c>
      <c r="I1" s="1" t="s">
        <v>6</v>
      </c>
      <c r="N1" s="5"/>
      <c r="O1" s="5"/>
      <c r="P1" s="5"/>
    </row>
    <row r="2" spans="1:16" x14ac:dyDescent="0.25">
      <c r="A2" s="2">
        <v>28</v>
      </c>
      <c r="C2" s="2">
        <v>26</v>
      </c>
      <c r="E2" s="2">
        <f>A2+C2-G2</f>
        <v>52</v>
      </c>
      <c r="G2" s="2">
        <v>2</v>
      </c>
      <c r="I2" t="s">
        <v>8</v>
      </c>
      <c r="N2" s="5"/>
      <c r="O2" s="5"/>
      <c r="P2" s="5"/>
    </row>
    <row r="3" spans="1:16" x14ac:dyDescent="0.25">
      <c r="A3" s="2" t="s">
        <v>1</v>
      </c>
      <c r="B3" s="2">
        <v>29</v>
      </c>
      <c r="D3" s="2">
        <f>C2</f>
        <v>26</v>
      </c>
      <c r="N3" s="5"/>
      <c r="O3" s="5"/>
      <c r="P3" s="5"/>
    </row>
    <row r="4" spans="1:16" x14ac:dyDescent="0.25">
      <c r="A4" s="2" t="s">
        <v>2</v>
      </c>
      <c r="B4" s="3">
        <v>1714</v>
      </c>
      <c r="D4" s="2">
        <v>900</v>
      </c>
      <c r="F4" s="2" t="s">
        <v>3</v>
      </c>
      <c r="G4" s="2" t="s">
        <v>4</v>
      </c>
      <c r="N4" s="5"/>
      <c r="O4" s="5"/>
      <c r="P4" s="5"/>
    </row>
    <row r="5" spans="1:16" x14ac:dyDescent="0.25">
      <c r="A5" s="2" t="s">
        <v>5</v>
      </c>
      <c r="B5" s="2">
        <v>13.1</v>
      </c>
      <c r="D5" s="2">
        <v>9</v>
      </c>
      <c r="F5" s="2">
        <f>(B5+SQRT(B5*B5+4))/(B5 +SQRT(B5*B5+8))</f>
        <v>0.99433725863789857</v>
      </c>
      <c r="G5" s="2">
        <f>(D5+SQRT(D5*D5+4))/(D5 +SQRT(D5*D5+8))</f>
        <v>0.98836731614144868</v>
      </c>
      <c r="N5" s="5"/>
      <c r="O5" s="5"/>
      <c r="P5" s="5"/>
    </row>
    <row r="6" spans="1:16" x14ac:dyDescent="0.25">
      <c r="A6" s="2" t="s">
        <v>7</v>
      </c>
      <c r="B6" s="2">
        <f>B4*F5</f>
        <v>1704.2940613053581</v>
      </c>
      <c r="D6" s="2">
        <f>D4*G5</f>
        <v>889.53058452730386</v>
      </c>
      <c r="L6">
        <v>38.299999999999997</v>
      </c>
      <c r="N6" s="5"/>
      <c r="O6" s="5"/>
      <c r="P6" s="5"/>
    </row>
    <row r="7" spans="1:16" x14ac:dyDescent="0.25">
      <c r="A7" s="2" t="s">
        <v>9</v>
      </c>
      <c r="B7" s="2">
        <f>ATAN((D3*D6)/(B3*B6))*180/3.14</f>
        <v>25.089570887344625</v>
      </c>
      <c r="C7" s="2">
        <v>0.75</v>
      </c>
      <c r="D7" s="4">
        <f>B7+C7</f>
        <v>25.839570887344625</v>
      </c>
      <c r="L7">
        <v>56</v>
      </c>
      <c r="N7" s="5"/>
      <c r="O7" s="5"/>
      <c r="P7" s="5"/>
    </row>
    <row r="8" spans="1:16" x14ac:dyDescent="0.25">
      <c r="A8" s="2" t="s">
        <v>10</v>
      </c>
      <c r="B8" s="2">
        <f>0.5*B3*D3*(B6*B6+D6*D6)/(B3+D3)/1000</f>
        <v>25333.597389004452</v>
      </c>
      <c r="L8">
        <f>L7-L6</f>
        <v>17.700000000000003</v>
      </c>
      <c r="N8" s="5"/>
      <c r="O8" s="5"/>
      <c r="P8" s="5"/>
    </row>
    <row r="10" spans="1:16" s="1" customFormat="1" x14ac:dyDescent="0.25">
      <c r="A10" s="6" t="s">
        <v>35</v>
      </c>
      <c r="B10" s="1">
        <v>25.4</v>
      </c>
      <c r="C10" s="6"/>
      <c r="E10" s="6"/>
    </row>
    <row r="11" spans="1:16" x14ac:dyDescent="0.25">
      <c r="A11" s="2" t="s">
        <v>36</v>
      </c>
      <c r="L11">
        <f>31/13</f>
        <v>2.3846153846153846</v>
      </c>
    </row>
    <row r="12" spans="1:16" x14ac:dyDescent="0.25">
      <c r="A12" s="6"/>
      <c r="B12" s="1"/>
      <c r="C12" s="6"/>
      <c r="D12" s="1"/>
      <c r="E12" s="6"/>
      <c r="F12" s="1"/>
      <c r="G12" s="1"/>
      <c r="H12" s="1"/>
      <c r="I12" s="1"/>
      <c r="J12" s="1"/>
      <c r="K12" s="1"/>
    </row>
    <row r="13" spans="1:16" x14ac:dyDescent="0.25">
      <c r="A13" t="s">
        <v>11</v>
      </c>
      <c r="B13"/>
      <c r="C13"/>
      <c r="D13" t="s">
        <v>12</v>
      </c>
      <c r="E13"/>
    </row>
    <row r="14" spans="1:16" x14ac:dyDescent="0.25">
      <c r="A14" t="s">
        <v>13</v>
      </c>
      <c r="B14" t="s">
        <v>14</v>
      </c>
      <c r="C14"/>
      <c r="D14" t="s">
        <v>13</v>
      </c>
      <c r="E14" t="s">
        <v>14</v>
      </c>
    </row>
    <row r="15" spans="1:16" x14ac:dyDescent="0.25">
      <c r="A15">
        <v>27.1</v>
      </c>
      <c r="B15">
        <v>13</v>
      </c>
      <c r="C15"/>
      <c r="D15">
        <v>25.1</v>
      </c>
      <c r="E15">
        <v>18</v>
      </c>
    </row>
    <row r="16" spans="1:16" x14ac:dyDescent="0.25">
      <c r="A16"/>
      <c r="B16">
        <f>A15+B15</f>
        <v>40.1</v>
      </c>
      <c r="C16"/>
      <c r="D16"/>
      <c r="E16">
        <f>D15+E15</f>
        <v>43.1</v>
      </c>
      <c r="L16" s="2"/>
    </row>
    <row r="17" spans="1:11" x14ac:dyDescent="0.25">
      <c r="A17"/>
      <c r="B17">
        <f>B16/1000</f>
        <v>4.0100000000000004E-2</v>
      </c>
      <c r="C17"/>
      <c r="D17"/>
      <c r="E17">
        <f>E16/1000</f>
        <v>4.3099999999999999E-2</v>
      </c>
    </row>
    <row r="18" spans="1:11" x14ac:dyDescent="0.25">
      <c r="A18"/>
      <c r="B18">
        <v>2900</v>
      </c>
      <c r="C18"/>
      <c r="D18" t="s">
        <v>19</v>
      </c>
      <c r="E18">
        <v>900</v>
      </c>
      <c r="H18">
        <f>E17/E18*1000000</f>
        <v>47.888888888888886</v>
      </c>
    </row>
    <row r="19" spans="1:11" s="1" customFormat="1" x14ac:dyDescent="0.25">
      <c r="A19"/>
      <c r="B19">
        <f>B17/B18</f>
        <v>1.3827586206896554E-5</v>
      </c>
      <c r="C19"/>
      <c r="D19" t="s">
        <v>20</v>
      </c>
      <c r="E19">
        <v>800</v>
      </c>
      <c r="F19" s="2"/>
      <c r="G19" s="2"/>
      <c r="H19">
        <f>E17/E19*1000000</f>
        <v>53.875</v>
      </c>
      <c r="I19"/>
      <c r="J19"/>
      <c r="K19"/>
    </row>
    <row r="21" spans="1:11" x14ac:dyDescent="0.25">
      <c r="A21" s="6"/>
      <c r="B21" s="1"/>
      <c r="C21" s="6"/>
      <c r="D21" s="1"/>
      <c r="E21" s="6"/>
      <c r="F21" s="1"/>
      <c r="G21" s="1"/>
      <c r="H21" s="1"/>
      <c r="I21" s="1"/>
      <c r="J21" s="1"/>
      <c r="K21" s="1"/>
    </row>
    <row r="24" spans="1:11" x14ac:dyDescent="0.25">
      <c r="B24" s="3"/>
    </row>
    <row r="27" spans="1:11" x14ac:dyDescent="0.25">
      <c r="D27" s="4"/>
    </row>
    <row r="29" spans="1:11" s="1" customFormat="1" x14ac:dyDescent="0.25">
      <c r="A29" s="2"/>
      <c r="B29" s="2"/>
      <c r="C29" s="2"/>
      <c r="D29" s="2"/>
      <c r="E29" s="2"/>
      <c r="F29" s="2"/>
      <c r="G29" s="2"/>
      <c r="H29"/>
      <c r="I29"/>
      <c r="J29"/>
    </row>
    <row r="31" spans="1:11" x14ac:dyDescent="0.25">
      <c r="B31" s="3"/>
    </row>
    <row r="34" spans="1:10" x14ac:dyDescent="0.25">
      <c r="D34" s="4"/>
    </row>
    <row r="37" spans="1:10" x14ac:dyDescent="0.25">
      <c r="A37" s="6"/>
      <c r="B37" s="1"/>
      <c r="C37" s="6"/>
      <c r="D37" s="1"/>
      <c r="E37" s="6"/>
      <c r="F37" s="1"/>
      <c r="G37" s="1"/>
      <c r="H37" s="1"/>
      <c r="I37" s="1"/>
      <c r="J37" s="1"/>
    </row>
    <row r="38" spans="1:10" s="1" customFormat="1" x14ac:dyDescent="0.25">
      <c r="A38" s="2"/>
      <c r="B38" s="2"/>
      <c r="C38" s="2"/>
      <c r="D38" s="2"/>
      <c r="E38" s="2"/>
      <c r="F38" s="2"/>
      <c r="G38" s="2"/>
      <c r="H38"/>
      <c r="I38"/>
      <c r="J38"/>
    </row>
    <row r="40" spans="1:10" x14ac:dyDescent="0.25">
      <c r="B40" s="3"/>
    </row>
    <row r="43" spans="1:10" x14ac:dyDescent="0.25">
      <c r="D43" s="4"/>
    </row>
    <row r="46" spans="1:10" x14ac:dyDescent="0.25">
      <c r="A46" s="6"/>
      <c r="B46" s="1"/>
      <c r="C46" s="6"/>
      <c r="D46" s="1"/>
      <c r="E46" s="6"/>
      <c r="F46" s="1"/>
      <c r="G46" s="1"/>
      <c r="H46" s="1"/>
      <c r="I46" s="1"/>
      <c r="J46" s="1"/>
    </row>
    <row r="47" spans="1:10" s="1" customFormat="1" x14ac:dyDescent="0.25">
      <c r="A47" s="2"/>
      <c r="B47" s="2"/>
      <c r="C47" s="2"/>
      <c r="D47" s="2"/>
      <c r="E47" s="2"/>
      <c r="F47" s="2"/>
      <c r="G47" s="2"/>
      <c r="H47"/>
      <c r="I47"/>
      <c r="J47"/>
    </row>
    <row r="49" spans="1:10" x14ac:dyDescent="0.25">
      <c r="B49" s="3"/>
    </row>
    <row r="52" spans="1:10" x14ac:dyDescent="0.25">
      <c r="D52" s="4"/>
    </row>
    <row r="55" spans="1:10" x14ac:dyDescent="0.25">
      <c r="A55" s="6"/>
      <c r="B55" s="1"/>
      <c r="C55" s="6"/>
      <c r="D55" s="1"/>
      <c r="E55" s="6"/>
      <c r="F55" s="1"/>
      <c r="G55" s="1"/>
      <c r="H55" s="1"/>
      <c r="I55" s="1"/>
      <c r="J55" s="1"/>
    </row>
    <row r="56" spans="1:10" s="1" customFormat="1" x14ac:dyDescent="0.25">
      <c r="A56" s="2"/>
      <c r="B56" s="2"/>
      <c r="C56" s="2"/>
      <c r="D56" s="2"/>
      <c r="E56" s="2"/>
      <c r="F56" s="2"/>
      <c r="G56" s="2"/>
      <c r="H56"/>
      <c r="I56"/>
      <c r="J56"/>
    </row>
    <row r="58" spans="1:10" x14ac:dyDescent="0.25">
      <c r="B58" s="3"/>
    </row>
    <row r="61" spans="1:10" x14ac:dyDescent="0.25">
      <c r="D61" s="4"/>
    </row>
    <row r="64" spans="1:10" x14ac:dyDescent="0.25">
      <c r="A64" s="6"/>
      <c r="B64" s="1"/>
      <c r="C64" s="6"/>
      <c r="D64" s="1"/>
      <c r="E64" s="6"/>
      <c r="F64" s="1"/>
      <c r="G64" s="1"/>
      <c r="H64" s="1"/>
      <c r="I64" s="1"/>
      <c r="J64" s="1"/>
    </row>
    <row r="67" spans="2:4" x14ac:dyDescent="0.25">
      <c r="B67" s="3"/>
    </row>
    <row r="70" spans="2:4" x14ac:dyDescent="0.25">
      <c r="D70" s="4"/>
    </row>
  </sheetData>
  <phoneticPr fontId="3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0" sqref="E20"/>
    </sheetView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F8" sqref="F8"/>
    </sheetView>
  </sheetViews>
  <sheetFormatPr defaultRowHeight="15" x14ac:dyDescent="0.25"/>
  <sheetData>
    <row r="1" spans="1:11" x14ac:dyDescent="0.25">
      <c r="A1" s="6" t="s">
        <v>21</v>
      </c>
      <c r="B1" s="1" t="s">
        <v>22</v>
      </c>
      <c r="C1" s="6">
        <v>0</v>
      </c>
      <c r="D1" s="1"/>
      <c r="E1" s="6"/>
      <c r="F1" s="1"/>
      <c r="G1" s="1"/>
      <c r="H1" s="1"/>
      <c r="I1" s="1"/>
      <c r="J1" s="1"/>
      <c r="K1" s="1"/>
    </row>
    <row r="2" spans="1:11" x14ac:dyDescent="0.25">
      <c r="A2" s="2"/>
      <c r="B2" s="2" t="s">
        <v>23</v>
      </c>
      <c r="C2" s="2">
        <v>75</v>
      </c>
      <c r="D2" s="2" t="s">
        <v>24</v>
      </c>
      <c r="E2" s="2" t="s">
        <v>25</v>
      </c>
      <c r="F2" s="2"/>
      <c r="G2" s="2"/>
    </row>
    <row r="3" spans="1:11" x14ac:dyDescent="0.25">
      <c r="A3" s="2"/>
      <c r="B3" s="2"/>
      <c r="C3" s="2"/>
      <c r="D3" s="2"/>
      <c r="E3" s="2"/>
      <c r="F3" s="2"/>
      <c r="G3" s="2"/>
    </row>
    <row r="4" spans="1:11" x14ac:dyDescent="0.25">
      <c r="A4" s="2" t="s">
        <v>21</v>
      </c>
      <c r="B4" s="3" t="s">
        <v>26</v>
      </c>
      <c r="C4" s="2" t="s">
        <v>27</v>
      </c>
      <c r="D4" s="7" t="s">
        <v>30</v>
      </c>
      <c r="E4" s="7" t="s">
        <v>28</v>
      </c>
      <c r="F4" s="2"/>
      <c r="G4" s="2"/>
    </row>
    <row r="5" spans="1:11" x14ac:dyDescent="0.25">
      <c r="A5" s="2">
        <v>450</v>
      </c>
      <c r="B5" s="2">
        <v>227</v>
      </c>
      <c r="C5" s="2"/>
      <c r="D5" s="2"/>
      <c r="E5" s="2"/>
      <c r="F5" s="2" t="s">
        <v>29</v>
      </c>
      <c r="G5" s="2"/>
      <c r="H5" t="s">
        <v>34</v>
      </c>
    </row>
    <row r="6" spans="1:11" x14ac:dyDescent="0.25">
      <c r="A6" s="2"/>
      <c r="B6" s="2"/>
      <c r="C6" s="2"/>
      <c r="D6" s="2"/>
      <c r="E6" s="2"/>
      <c r="F6" s="2"/>
      <c r="G6" s="2"/>
      <c r="H6">
        <v>84</v>
      </c>
      <c r="I6" t="s">
        <v>24</v>
      </c>
    </row>
    <row r="7" spans="1:11" x14ac:dyDescent="0.25">
      <c r="A7" s="2" t="s">
        <v>21</v>
      </c>
      <c r="B7" s="3" t="s">
        <v>26</v>
      </c>
      <c r="C7" s="2" t="s">
        <v>27</v>
      </c>
      <c r="D7" s="7" t="s">
        <v>31</v>
      </c>
      <c r="E7" s="7" t="s">
        <v>33</v>
      </c>
      <c r="F7" s="7" t="s">
        <v>32</v>
      </c>
      <c r="G7" s="2"/>
    </row>
    <row r="8" spans="1:11" x14ac:dyDescent="0.25">
      <c r="A8" s="2">
        <v>450</v>
      </c>
      <c r="B8" s="2">
        <v>227</v>
      </c>
      <c r="C8" s="2"/>
      <c r="D8" s="2">
        <v>615</v>
      </c>
      <c r="E8" s="2">
        <v>0</v>
      </c>
      <c r="F8" s="2">
        <f>D8+E8-A8-B8</f>
        <v>-62</v>
      </c>
      <c r="G8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primary</vt:lpstr>
      <vt:lpstr>energetics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2016-03-28T02:59:47Z</dcterms:modified>
</cp:coreProperties>
</file>