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995" windowHeight="9855" activeTab="1"/>
  </bookViews>
  <sheets>
    <sheet name="3.0" sheetId="1" r:id="rId1"/>
    <sheet name="5.25" sheetId="2" r:id="rId2"/>
    <sheet name="C3H6" sheetId="3" r:id="rId3"/>
  </sheets>
  <calcPr calcId="145621"/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D3" i="2"/>
  <c r="F4" i="3"/>
  <c r="F5" i="3"/>
  <c r="F6" i="3"/>
  <c r="F7" i="3"/>
  <c r="D4" i="3"/>
  <c r="D5" i="3"/>
  <c r="D6" i="3"/>
  <c r="D7" i="3"/>
  <c r="D3" i="3"/>
  <c r="H4" i="2"/>
  <c r="H5" i="2"/>
  <c r="H6" i="2"/>
  <c r="H7" i="2"/>
  <c r="H8" i="2"/>
  <c r="H9" i="2"/>
  <c r="H10" i="2"/>
  <c r="H11" i="2"/>
  <c r="H12" i="2"/>
  <c r="H13" i="2"/>
  <c r="H15" i="2"/>
  <c r="H3" i="2"/>
  <c r="O4" i="2"/>
  <c r="O5" i="2"/>
  <c r="O6" i="2"/>
  <c r="O7" i="2"/>
  <c r="O8" i="2"/>
  <c r="O9" i="2"/>
  <c r="O10" i="2"/>
  <c r="O11" i="2"/>
  <c r="O12" i="2"/>
  <c r="O13" i="2"/>
  <c r="O14" i="2"/>
  <c r="H14" i="2" s="1"/>
  <c r="O15" i="2"/>
  <c r="H4" i="1" l="1"/>
  <c r="H5" i="1"/>
  <c r="H6" i="1"/>
  <c r="H7" i="1"/>
  <c r="H8" i="1"/>
  <c r="H9" i="1"/>
  <c r="H10" i="1"/>
  <c r="H11" i="1"/>
  <c r="H12" i="1"/>
  <c r="H13" i="1"/>
  <c r="H14" i="1"/>
  <c r="H15" i="1"/>
  <c r="H3" i="1"/>
  <c r="O3" i="1"/>
  <c r="D4" i="1"/>
  <c r="D5" i="1"/>
  <c r="D6" i="1"/>
  <c r="D7" i="1"/>
  <c r="D8" i="1"/>
  <c r="D9" i="1"/>
  <c r="D10" i="1"/>
  <c r="D11" i="1"/>
  <c r="D12" i="1"/>
  <c r="D13" i="1"/>
  <c r="D14" i="1"/>
  <c r="D15" i="1"/>
  <c r="D3" i="1"/>
  <c r="K3" i="1"/>
  <c r="O3" i="2" l="1"/>
  <c r="D4" i="2"/>
  <c r="D5" i="2"/>
  <c r="D6" i="2"/>
  <c r="D7" i="2"/>
  <c r="D8" i="2"/>
  <c r="D9" i="2"/>
  <c r="D10" i="2"/>
  <c r="D11" i="2"/>
  <c r="D12" i="2"/>
  <c r="D13" i="2"/>
  <c r="D14" i="2"/>
  <c r="D15" i="2"/>
  <c r="K3" i="2"/>
  <c r="F3" i="3"/>
  <c r="C11" i="3" l="1"/>
  <c r="B11" i="3"/>
  <c r="C9" i="3"/>
  <c r="B9" i="3"/>
  <c r="G19" i="2"/>
  <c r="F19" i="2"/>
  <c r="C19" i="2"/>
  <c r="B19" i="2"/>
  <c r="G17" i="2"/>
  <c r="F17" i="2"/>
  <c r="C17" i="2"/>
  <c r="B17" i="2"/>
  <c r="C19" i="1"/>
  <c r="D19" i="1"/>
  <c r="F19" i="1"/>
  <c r="G19" i="1"/>
  <c r="H19" i="1"/>
  <c r="B19" i="1"/>
  <c r="C17" i="1"/>
  <c r="D17" i="1"/>
  <c r="F17" i="1"/>
  <c r="G17" i="1"/>
  <c r="H17" i="1"/>
  <c r="B17" i="1"/>
  <c r="D9" i="3" l="1"/>
  <c r="D11" i="3"/>
  <c r="H19" i="2"/>
  <c r="D19" i="2"/>
  <c r="D17" i="2"/>
  <c r="H17" i="2"/>
</calcChain>
</file>

<file path=xl/sharedStrings.xml><?xml version="1.0" encoding="utf-8"?>
<sst xmlns="http://schemas.openxmlformats.org/spreadsheetml/2006/main" count="28" uniqueCount="19">
  <si>
    <t>Vt</t>
  </si>
  <si>
    <t>S</t>
  </si>
  <si>
    <t>Vp</t>
  </si>
  <si>
    <t>Vp,correct</t>
  </si>
  <si>
    <t>Vt, correct</t>
  </si>
  <si>
    <t>Average</t>
  </si>
  <si>
    <t>St. dev.</t>
  </si>
  <si>
    <t>S,correct</t>
  </si>
  <si>
    <t>Primary C2 beam velocity analysis</t>
  </si>
  <si>
    <t xml:space="preserve">  </t>
  </si>
  <si>
    <t xml:space="preserve">    Vt</t>
  </si>
  <si>
    <t xml:space="preserve">            S</t>
  </si>
  <si>
    <t xml:space="preserve">         Vp</t>
  </si>
  <si>
    <t xml:space="preserve">     Vt, correct</t>
  </si>
  <si>
    <t xml:space="preserve">     S,correct</t>
  </si>
  <si>
    <t xml:space="preserve">      Vp,correct</t>
  </si>
  <si>
    <t>Secondary C3H6 beam velocity analysis</t>
  </si>
  <si>
    <t xml:space="preserve"> 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</si>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</sst>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J12" sqref="J12"/>
    </sheetView>
  </sheetViews>
  <sheetFormatPr defaultRowHeight="15" x14ac:dyDescent="0.25"/>
  <cols>
    <col min="6" max="6" width="11.140625" customWidth="1"/>
  </cols>
  <sheetData>
    <row r="1" spans="1:15" ht="15.75" x14ac:dyDescent="0.25">
      <c r="A1" t="s">
        <v>9</v>
      </c>
      <c r="B1" s="3" t="s">
        <v>8</v>
      </c>
      <c r="C1" s="3"/>
      <c r="D1" s="3"/>
      <c r="E1" s="3"/>
    </row>
    <row r="2" spans="1:15" x14ac:dyDescent="0.25">
      <c r="B2" t="s">
        <v>0</v>
      </c>
      <c r="C2" t="s">
        <v>1</v>
      </c>
      <c r="D2" t="s">
        <v>2</v>
      </c>
      <c r="F2" t="s">
        <v>4</v>
      </c>
      <c r="G2" t="s">
        <v>7</v>
      </c>
      <c r="H2" t="s">
        <v>3</v>
      </c>
    </row>
    <row r="3" spans="1:15" x14ac:dyDescent="0.25">
      <c r="B3">
        <v>1850</v>
      </c>
      <c r="C3">
        <v>2.6</v>
      </c>
      <c r="D3" s="2">
        <f>B3*$K$3</f>
        <v>1688.7089512586588</v>
      </c>
      <c r="F3">
        <v>1652</v>
      </c>
      <c r="G3">
        <v>3.9</v>
      </c>
      <c r="H3" s="2">
        <f>F3*$O$3</f>
        <v>1569.6140216206945</v>
      </c>
      <c r="K3">
        <f>(C3+SQRT(C3*C3+4))/(C3+SQRT(C3*C3+8))</f>
        <v>0.91281564932900472</v>
      </c>
      <c r="O3">
        <f t="shared" ref="O3" si="0">(G3+SQRT(G3*G3+4))/(G3+SQRT(G3*G3+8))</f>
        <v>0.95012955303916136</v>
      </c>
    </row>
    <row r="4" spans="1:15" x14ac:dyDescent="0.25">
      <c r="B4">
        <v>1886</v>
      </c>
      <c r="C4">
        <v>2.6</v>
      </c>
      <c r="D4" s="2">
        <f t="shared" ref="D4:D15" si="1">B4*$K$3</f>
        <v>1721.5703146345029</v>
      </c>
      <c r="F4">
        <v>1736</v>
      </c>
      <c r="G4">
        <v>3.7</v>
      </c>
      <c r="H4" s="2">
        <f t="shared" ref="H4:H15" si="2">F4*$O$3</f>
        <v>1649.4249040759842</v>
      </c>
    </row>
    <row r="5" spans="1:15" x14ac:dyDescent="0.25">
      <c r="B5">
        <v>1833</v>
      </c>
      <c r="C5">
        <v>2.6</v>
      </c>
      <c r="D5" s="2">
        <f t="shared" si="1"/>
        <v>1673.1910852200656</v>
      </c>
      <c r="F5">
        <v>1692</v>
      </c>
      <c r="G5">
        <v>3.7</v>
      </c>
      <c r="H5" s="2">
        <f t="shared" si="2"/>
        <v>1607.6192037422611</v>
      </c>
    </row>
    <row r="6" spans="1:15" x14ac:dyDescent="0.25">
      <c r="B6">
        <v>1828</v>
      </c>
      <c r="C6">
        <v>2.7</v>
      </c>
      <c r="D6" s="2">
        <f t="shared" si="1"/>
        <v>1668.6270069734205</v>
      </c>
      <c r="F6">
        <v>1710</v>
      </c>
      <c r="G6">
        <v>3.7</v>
      </c>
      <c r="H6" s="2">
        <f t="shared" si="2"/>
        <v>1624.7215356969659</v>
      </c>
    </row>
    <row r="7" spans="1:15" x14ac:dyDescent="0.25">
      <c r="B7">
        <v>1802</v>
      </c>
      <c r="C7">
        <v>2.7</v>
      </c>
      <c r="D7" s="2">
        <f t="shared" si="1"/>
        <v>1644.8938000908665</v>
      </c>
      <c r="F7">
        <v>1675</v>
      </c>
      <c r="G7">
        <v>3.7</v>
      </c>
      <c r="H7" s="2">
        <f t="shared" si="2"/>
        <v>1591.4670013405953</v>
      </c>
    </row>
    <row r="8" spans="1:15" x14ac:dyDescent="0.25">
      <c r="B8">
        <v>1803</v>
      </c>
      <c r="C8">
        <v>2.7</v>
      </c>
      <c r="D8" s="2">
        <f t="shared" si="1"/>
        <v>1645.8066157401954</v>
      </c>
      <c r="F8">
        <v>1680</v>
      </c>
      <c r="G8">
        <v>3.7</v>
      </c>
      <c r="H8" s="2">
        <f t="shared" si="2"/>
        <v>1596.217649105791</v>
      </c>
    </row>
    <row r="9" spans="1:15" x14ac:dyDescent="0.25">
      <c r="B9">
        <v>1814</v>
      </c>
      <c r="C9">
        <v>2.8</v>
      </c>
      <c r="D9" s="2">
        <f t="shared" si="1"/>
        <v>1655.8475878828147</v>
      </c>
      <c r="F9">
        <v>1689</v>
      </c>
      <c r="G9">
        <v>3.9</v>
      </c>
      <c r="H9" s="2">
        <f t="shared" si="2"/>
        <v>1604.7688150831436</v>
      </c>
    </row>
    <row r="10" spans="1:15" x14ac:dyDescent="0.25">
      <c r="B10">
        <v>1819</v>
      </c>
      <c r="C10">
        <v>2.7</v>
      </c>
      <c r="D10" s="2">
        <f t="shared" si="1"/>
        <v>1660.4116661294595</v>
      </c>
      <c r="F10">
        <v>1687</v>
      </c>
      <c r="G10">
        <v>3.8</v>
      </c>
      <c r="H10" s="2">
        <f t="shared" si="2"/>
        <v>1602.8685559770652</v>
      </c>
    </row>
    <row r="11" spans="1:15" x14ac:dyDescent="0.25">
      <c r="B11">
        <v>1827</v>
      </c>
      <c r="C11">
        <v>2.8</v>
      </c>
      <c r="D11" s="2">
        <f t="shared" si="1"/>
        <v>1667.7141913240916</v>
      </c>
      <c r="F11">
        <v>1692</v>
      </c>
      <c r="G11">
        <v>3.9</v>
      </c>
      <c r="H11" s="2">
        <f t="shared" si="2"/>
        <v>1607.6192037422611</v>
      </c>
    </row>
    <row r="12" spans="1:15" x14ac:dyDescent="0.25">
      <c r="B12">
        <v>1805</v>
      </c>
      <c r="C12">
        <v>2.8</v>
      </c>
      <c r="D12" s="2">
        <f t="shared" si="1"/>
        <v>1647.6322470388536</v>
      </c>
      <c r="F12">
        <v>1678</v>
      </c>
      <c r="G12">
        <v>3.9</v>
      </c>
      <c r="H12" s="2">
        <f t="shared" si="2"/>
        <v>1594.3173899997128</v>
      </c>
    </row>
    <row r="13" spans="1:15" x14ac:dyDescent="0.25">
      <c r="B13">
        <v>1819</v>
      </c>
      <c r="C13">
        <v>2.8</v>
      </c>
      <c r="D13" s="2">
        <f t="shared" si="1"/>
        <v>1660.4116661294595</v>
      </c>
      <c r="F13">
        <v>1685</v>
      </c>
      <c r="G13">
        <v>3.9</v>
      </c>
      <c r="H13" s="2">
        <f t="shared" si="2"/>
        <v>1600.9682968709869</v>
      </c>
    </row>
    <row r="14" spans="1:15" x14ac:dyDescent="0.25">
      <c r="B14">
        <v>1795</v>
      </c>
      <c r="C14">
        <v>2.8</v>
      </c>
      <c r="D14" s="2">
        <f t="shared" si="1"/>
        <v>1638.5040905455635</v>
      </c>
      <c r="F14">
        <v>1674</v>
      </c>
      <c r="G14">
        <v>3.9</v>
      </c>
      <c r="H14" s="2">
        <f t="shared" si="2"/>
        <v>1590.5168717875561</v>
      </c>
    </row>
    <row r="15" spans="1:15" x14ac:dyDescent="0.25">
      <c r="B15">
        <v>1863</v>
      </c>
      <c r="C15">
        <v>2.6</v>
      </c>
      <c r="D15" s="2">
        <f t="shared" si="1"/>
        <v>1700.5755546999358</v>
      </c>
      <c r="F15">
        <v>1727</v>
      </c>
      <c r="G15">
        <v>3.8</v>
      </c>
      <c r="H15" s="2">
        <f t="shared" si="2"/>
        <v>1640.8737380986317</v>
      </c>
    </row>
    <row r="17" spans="1:8" x14ac:dyDescent="0.25">
      <c r="A17" t="s">
        <v>5</v>
      </c>
      <c r="B17" s="1">
        <f>AVERAGE(B3:B15)</f>
        <v>1826.4615384615386</v>
      </c>
      <c r="C17" s="1">
        <f t="shared" ref="C17:H17" si="3">AVERAGE(C3:C15)</f>
        <v>2.7076923076923078</v>
      </c>
      <c r="D17" s="1">
        <f t="shared" si="3"/>
        <v>1667.2226752052225</v>
      </c>
      <c r="E17" s="1"/>
      <c r="F17" s="1">
        <f t="shared" si="3"/>
        <v>1690.5384615384614</v>
      </c>
      <c r="G17" s="1">
        <f t="shared" si="3"/>
        <v>3.807692307692307</v>
      </c>
      <c r="H17" s="1">
        <f t="shared" si="3"/>
        <v>1606.23055285705</v>
      </c>
    </row>
    <row r="19" spans="1:8" x14ac:dyDescent="0.25">
      <c r="A19" t="s">
        <v>6</v>
      </c>
      <c r="B19" s="1">
        <f>STDEV(B3:B15)</f>
        <v>26.371118623143339</v>
      </c>
      <c r="C19" s="1">
        <f t="shared" ref="C19:H19" si="4">STDEV(C3:C15)</f>
        <v>8.6231649850257497E-2</v>
      </c>
      <c r="D19" s="1">
        <f t="shared" si="4"/>
        <v>24.071969769516791</v>
      </c>
      <c r="E19" s="1"/>
      <c r="F19" s="1">
        <f t="shared" si="4"/>
        <v>22.533735393166189</v>
      </c>
      <c r="G19" s="1">
        <f t="shared" si="4"/>
        <v>9.5407358744302728E-2</v>
      </c>
      <c r="H19" s="1">
        <f t="shared" si="4"/>
        <v>21.409967937411757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H23" sqref="H23"/>
    </sheetView>
  </sheetViews>
  <sheetFormatPr defaultRowHeight="15" x14ac:dyDescent="0.25"/>
  <cols>
    <col min="6" max="6" width="11.28515625" customWidth="1"/>
    <col min="7" max="7" width="11" customWidth="1"/>
  </cols>
  <sheetData>
    <row r="1" spans="1:15" ht="15.75" x14ac:dyDescent="0.25">
      <c r="A1" t="s">
        <v>9</v>
      </c>
      <c r="B1" s="3" t="s">
        <v>8</v>
      </c>
      <c r="C1" s="3"/>
      <c r="D1" s="3"/>
      <c r="E1" s="3"/>
    </row>
    <row r="2" spans="1:15" x14ac:dyDescent="0.25">
      <c r="B2" t="s">
        <v>10</v>
      </c>
      <c r="C2" t="s">
        <v>11</v>
      </c>
      <c r="D2" t="s">
        <v>12</v>
      </c>
      <c r="F2" t="s">
        <v>13</v>
      </c>
      <c r="G2" t="s">
        <v>14</v>
      </c>
      <c r="H2" t="s">
        <v>15</v>
      </c>
    </row>
    <row r="3" spans="1:15" x14ac:dyDescent="0.25">
      <c r="B3">
        <v>1952</v>
      </c>
      <c r="C3">
        <v>2.4</v>
      </c>
      <c r="D3" s="2">
        <f>B3*K3</f>
        <v>1764.9784414426599</v>
      </c>
      <c r="F3">
        <v>1748</v>
      </c>
      <c r="G3">
        <v>3.6</v>
      </c>
      <c r="H3" s="2">
        <f>F3*O3</f>
        <v>1649.6893354971223</v>
      </c>
      <c r="K3">
        <f>(C3+SQRT(C3*C3+4))/(C3+SQRT(C3*C3+8))</f>
        <v>0.9041897753292315</v>
      </c>
      <c r="O3">
        <f t="shared" ref="O3:O15" si="0">(G3+SQRT(G3*G3+4))/(G3+SQRT(G3*G3+8))</f>
        <v>0.94375820108531028</v>
      </c>
    </row>
    <row r="4" spans="1:15" x14ac:dyDescent="0.25">
      <c r="B4">
        <v>2008</v>
      </c>
      <c r="C4">
        <v>2.2999999999999998</v>
      </c>
      <c r="D4" s="2">
        <f t="shared" ref="D4:D15" si="1">B4*$K$3</f>
        <v>1815.613068861097</v>
      </c>
      <c r="F4">
        <v>1839</v>
      </c>
      <c r="G4">
        <v>3.5</v>
      </c>
      <c r="H4" s="2">
        <f t="shared" ref="H4:H15" si="2">F4*O4</f>
        <v>1731.2182499450646</v>
      </c>
      <c r="K4">
        <f t="shared" ref="K4:K15" si="3">(C4+SQRT(C4*C4+4))/(C4+SQRT(C4*C4+8))</f>
        <v>0.89948859640303813</v>
      </c>
      <c r="O4">
        <f t="shared" si="0"/>
        <v>0.94139110926865932</v>
      </c>
    </row>
    <row r="5" spans="1:15" x14ac:dyDescent="0.25">
      <c r="B5">
        <v>1960</v>
      </c>
      <c r="C5">
        <v>2.2999999999999998</v>
      </c>
      <c r="D5" s="2">
        <f t="shared" si="1"/>
        <v>1772.2119596452937</v>
      </c>
      <c r="F5">
        <v>1793</v>
      </c>
      <c r="G5">
        <v>3.4</v>
      </c>
      <c r="H5" s="2">
        <f t="shared" si="2"/>
        <v>1683.4277076688752</v>
      </c>
      <c r="K5">
        <f t="shared" si="3"/>
        <v>0.89948859640303813</v>
      </c>
      <c r="O5">
        <f t="shared" si="0"/>
        <v>0.93888884978743736</v>
      </c>
    </row>
    <row r="6" spans="1:15" x14ac:dyDescent="0.25">
      <c r="B6">
        <v>1942</v>
      </c>
      <c r="C6">
        <v>2.5</v>
      </c>
      <c r="D6" s="2">
        <f t="shared" si="1"/>
        <v>1755.9365436893677</v>
      </c>
      <c r="F6">
        <v>1805</v>
      </c>
      <c r="G6">
        <v>3.5</v>
      </c>
      <c r="H6" s="2">
        <f t="shared" si="2"/>
        <v>1699.2109522299302</v>
      </c>
      <c r="K6">
        <f t="shared" si="3"/>
        <v>0.90862746407114958</v>
      </c>
      <c r="O6">
        <f t="shared" si="0"/>
        <v>0.94139110926865932</v>
      </c>
    </row>
    <row r="7" spans="1:15" x14ac:dyDescent="0.25">
      <c r="B7">
        <v>1920</v>
      </c>
      <c r="C7">
        <v>2.5</v>
      </c>
      <c r="D7" s="2">
        <f t="shared" si="1"/>
        <v>1736.0443686321246</v>
      </c>
      <c r="F7">
        <v>1708</v>
      </c>
      <c r="G7">
        <v>3.5</v>
      </c>
      <c r="H7" s="2">
        <f t="shared" si="2"/>
        <v>1607.89601463087</v>
      </c>
      <c r="K7">
        <f t="shared" si="3"/>
        <v>0.90862746407114958</v>
      </c>
      <c r="O7">
        <f t="shared" si="0"/>
        <v>0.94139110926865932</v>
      </c>
    </row>
    <row r="8" spans="1:15" x14ac:dyDescent="0.25">
      <c r="B8">
        <v>1919</v>
      </c>
      <c r="C8">
        <v>2.4</v>
      </c>
      <c r="D8" s="2">
        <f t="shared" si="1"/>
        <v>1735.1401788567953</v>
      </c>
      <c r="F8">
        <v>1779</v>
      </c>
      <c r="G8">
        <v>3.5</v>
      </c>
      <c r="H8" s="2">
        <f t="shared" si="2"/>
        <v>1674.7347833889448</v>
      </c>
      <c r="K8">
        <f t="shared" si="3"/>
        <v>0.9041897753292315</v>
      </c>
      <c r="O8">
        <f t="shared" si="0"/>
        <v>0.94139110926865932</v>
      </c>
    </row>
    <row r="9" spans="1:15" x14ac:dyDescent="0.25">
      <c r="B9">
        <v>1931</v>
      </c>
      <c r="C9">
        <v>2.6</v>
      </c>
      <c r="D9" s="2">
        <f t="shared" si="1"/>
        <v>1745.9904561607461</v>
      </c>
      <c r="F9">
        <v>1782</v>
      </c>
      <c r="G9">
        <v>3.6</v>
      </c>
      <c r="H9" s="2">
        <f t="shared" si="2"/>
        <v>1681.7771143340228</v>
      </c>
      <c r="K9">
        <f t="shared" si="3"/>
        <v>0.91281564932900472</v>
      </c>
      <c r="O9">
        <f t="shared" si="0"/>
        <v>0.94375820108531028</v>
      </c>
    </row>
    <row r="10" spans="1:15" x14ac:dyDescent="0.25">
      <c r="B10">
        <v>1944</v>
      </c>
      <c r="C10">
        <v>2.5</v>
      </c>
      <c r="D10" s="2">
        <f t="shared" si="1"/>
        <v>1757.7449232400261</v>
      </c>
      <c r="F10">
        <v>1779</v>
      </c>
      <c r="G10">
        <v>3.6</v>
      </c>
      <c r="H10" s="2">
        <f t="shared" si="2"/>
        <v>1678.9458397307669</v>
      </c>
      <c r="K10">
        <f t="shared" si="3"/>
        <v>0.90862746407114958</v>
      </c>
      <c r="O10">
        <f t="shared" si="0"/>
        <v>0.94375820108531028</v>
      </c>
    </row>
    <row r="11" spans="1:15" x14ac:dyDescent="0.25">
      <c r="B11">
        <v>1947</v>
      </c>
      <c r="C11">
        <v>2.6</v>
      </c>
      <c r="D11" s="2">
        <f t="shared" si="1"/>
        <v>1760.4574925660138</v>
      </c>
      <c r="F11">
        <v>1777</v>
      </c>
      <c r="G11">
        <v>3.7</v>
      </c>
      <c r="H11" s="2">
        <f t="shared" si="2"/>
        <v>1681.0393187744685</v>
      </c>
      <c r="K11">
        <f t="shared" si="3"/>
        <v>0.91281564932900472</v>
      </c>
      <c r="O11">
        <f t="shared" si="0"/>
        <v>0.94599849115051693</v>
      </c>
    </row>
    <row r="12" spans="1:15" x14ac:dyDescent="0.25">
      <c r="B12">
        <v>1923</v>
      </c>
      <c r="C12">
        <v>2.6</v>
      </c>
      <c r="D12" s="2">
        <f t="shared" si="1"/>
        <v>1738.7569379581121</v>
      </c>
      <c r="F12">
        <v>1769</v>
      </c>
      <c r="G12">
        <v>3.6</v>
      </c>
      <c r="H12" s="2">
        <f t="shared" si="2"/>
        <v>1669.5082577199139</v>
      </c>
      <c r="K12">
        <f t="shared" si="3"/>
        <v>0.91281564932900472</v>
      </c>
      <c r="O12">
        <f t="shared" si="0"/>
        <v>0.94375820108531028</v>
      </c>
    </row>
    <row r="13" spans="1:15" x14ac:dyDescent="0.25">
      <c r="B13">
        <v>1939</v>
      </c>
      <c r="C13">
        <v>2.6</v>
      </c>
      <c r="D13" s="2">
        <f t="shared" si="1"/>
        <v>1753.22397436338</v>
      </c>
      <c r="F13">
        <v>1779</v>
      </c>
      <c r="G13">
        <v>3.7</v>
      </c>
      <c r="H13" s="2">
        <f t="shared" si="2"/>
        <v>1682.9313157567697</v>
      </c>
      <c r="K13">
        <f t="shared" si="3"/>
        <v>0.91281564932900472</v>
      </c>
      <c r="O13">
        <f t="shared" si="0"/>
        <v>0.94599849115051693</v>
      </c>
    </row>
    <row r="14" spans="1:15" x14ac:dyDescent="0.25">
      <c r="B14">
        <v>1912</v>
      </c>
      <c r="C14">
        <v>2.6</v>
      </c>
      <c r="D14" s="2">
        <f t="shared" si="1"/>
        <v>1728.8108504294905</v>
      </c>
      <c r="F14">
        <v>1697</v>
      </c>
      <c r="G14">
        <v>3.7</v>
      </c>
      <c r="H14" s="2">
        <f t="shared" si="2"/>
        <v>1605.3594394824272</v>
      </c>
      <c r="K14">
        <f t="shared" si="3"/>
        <v>0.91281564932900472</v>
      </c>
      <c r="O14">
        <f t="shared" si="0"/>
        <v>0.94599849115051693</v>
      </c>
    </row>
    <row r="15" spans="1:15" x14ac:dyDescent="0.25">
      <c r="B15">
        <v>1975</v>
      </c>
      <c r="C15">
        <v>2.5</v>
      </c>
      <c r="D15" s="2">
        <f t="shared" si="1"/>
        <v>1785.7748062752323</v>
      </c>
      <c r="F15">
        <v>1762</v>
      </c>
      <c r="G15">
        <v>3.5</v>
      </c>
      <c r="H15" s="2">
        <f t="shared" si="2"/>
        <v>1658.7311345313776</v>
      </c>
      <c r="K15">
        <f t="shared" si="3"/>
        <v>0.90862746407114958</v>
      </c>
      <c r="O15">
        <f t="shared" si="0"/>
        <v>0.94139110926865932</v>
      </c>
    </row>
    <row r="17" spans="1:8" x14ac:dyDescent="0.25">
      <c r="A17" t="s">
        <v>5</v>
      </c>
      <c r="B17" s="1">
        <f>AVERAGE(B3:B15)</f>
        <v>1944</v>
      </c>
      <c r="C17" s="1">
        <f t="shared" ref="C17:H17" si="4">AVERAGE(C3:C15)</f>
        <v>2.4923076923076928</v>
      </c>
      <c r="D17" s="1">
        <f t="shared" si="4"/>
        <v>1757.7449232400261</v>
      </c>
      <c r="E17" s="1"/>
      <c r="F17" s="1">
        <f t="shared" si="4"/>
        <v>1770.5384615384614</v>
      </c>
      <c r="G17" s="1">
        <f t="shared" si="4"/>
        <v>3.5692307692307699</v>
      </c>
      <c r="H17" s="1">
        <f t="shared" si="4"/>
        <v>1669.5745741300429</v>
      </c>
    </row>
    <row r="19" spans="1:8" x14ac:dyDescent="0.25">
      <c r="A19" t="s">
        <v>6</v>
      </c>
      <c r="B19" s="1">
        <f>STDEV(B3:B15)</f>
        <v>26.220221204253789</v>
      </c>
      <c r="C19" s="1">
        <f t="shared" ref="C19:H19" si="5">STDEV(C3:C15)</f>
        <v>0.11151635501529567</v>
      </c>
      <c r="D19" s="1">
        <f t="shared" si="5"/>
        <v>23.708055919757019</v>
      </c>
      <c r="E19" s="1"/>
      <c r="F19" s="1">
        <f t="shared" si="5"/>
        <v>37.270666268562522</v>
      </c>
      <c r="G19" s="1">
        <f t="shared" si="5"/>
        <v>9.4733093343134275E-2</v>
      </c>
      <c r="H19" s="1">
        <f t="shared" si="5"/>
        <v>34.014942527427316</v>
      </c>
    </row>
    <row r="23" spans="1:8" x14ac:dyDescent="0.25">
      <c r="H23" t="s">
        <v>18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G13"/>
    </sheetView>
  </sheetViews>
  <sheetFormatPr defaultRowHeight="15" x14ac:dyDescent="0.25"/>
  <sheetData>
    <row r="1" spans="1:8" ht="15.75" x14ac:dyDescent="0.25">
      <c r="A1" t="s">
        <v>17</v>
      </c>
      <c r="B1" s="3" t="s">
        <v>16</v>
      </c>
      <c r="C1" s="3"/>
      <c r="D1" s="3"/>
      <c r="E1" s="3"/>
    </row>
    <row r="2" spans="1:8" x14ac:dyDescent="0.25">
      <c r="B2" t="s">
        <v>10</v>
      </c>
      <c r="C2" t="s">
        <v>11</v>
      </c>
      <c r="D2" t="s">
        <v>12</v>
      </c>
    </row>
    <row r="3" spans="1:8" x14ac:dyDescent="0.25">
      <c r="B3">
        <v>845</v>
      </c>
      <c r="C3">
        <v>11.2</v>
      </c>
      <c r="D3" s="2">
        <f>F3*B3</f>
        <v>838.52077425385869</v>
      </c>
      <c r="F3">
        <f>(C3+SQRT(C3*C3+4))/(C3+SQRT(C3*C3+8))</f>
        <v>0.99233227722350137</v>
      </c>
      <c r="H3" s="2"/>
    </row>
    <row r="4" spans="1:8" x14ac:dyDescent="0.25">
      <c r="B4">
        <v>840</v>
      </c>
      <c r="C4">
        <v>11</v>
      </c>
      <c r="D4" s="2">
        <f t="shared" ref="D4:D7" si="0">F4*B4</f>
        <v>833.33206289765542</v>
      </c>
      <c r="F4">
        <f t="shared" ref="F4:F7" si="1">(C4+SQRT(C4*C4+4))/(C4+SQRT(C4*C4+8))</f>
        <v>0.99206197964006593</v>
      </c>
      <c r="H4" s="2"/>
    </row>
    <row r="5" spans="1:8" x14ac:dyDescent="0.25">
      <c r="B5">
        <v>836</v>
      </c>
      <c r="C5">
        <v>10.9</v>
      </c>
      <c r="D5" s="2">
        <f t="shared" si="0"/>
        <v>829.24638539232785</v>
      </c>
      <c r="F5">
        <f t="shared" si="1"/>
        <v>0.99192151362718639</v>
      </c>
      <c r="H5" s="2"/>
    </row>
    <row r="6" spans="1:8" x14ac:dyDescent="0.25">
      <c r="B6">
        <v>851</v>
      </c>
      <c r="C6">
        <v>11.1</v>
      </c>
      <c r="D6" s="2">
        <f t="shared" si="0"/>
        <v>844.36123075904027</v>
      </c>
      <c r="F6">
        <f t="shared" si="1"/>
        <v>0.99219886105645161</v>
      </c>
      <c r="H6" s="2"/>
    </row>
    <row r="7" spans="1:8" x14ac:dyDescent="0.25">
      <c r="B7">
        <v>859</v>
      </c>
      <c r="C7">
        <v>11</v>
      </c>
      <c r="D7" s="2">
        <f t="shared" si="0"/>
        <v>852.18124051081668</v>
      </c>
      <c r="F7">
        <f t="shared" si="1"/>
        <v>0.99206197964006593</v>
      </c>
      <c r="H7" s="2"/>
    </row>
    <row r="8" spans="1:8" x14ac:dyDescent="0.25">
      <c r="D8" s="2"/>
      <c r="H8" s="2"/>
    </row>
    <row r="9" spans="1:8" x14ac:dyDescent="0.25">
      <c r="A9" t="s">
        <v>5</v>
      </c>
      <c r="B9" s="1">
        <f>AVERAGE(B3:B7)</f>
        <v>846.2</v>
      </c>
      <c r="C9" s="1">
        <f>AVERAGE(C3:C7)</f>
        <v>11.040000000000001</v>
      </c>
      <c r="D9" s="1">
        <f>AVERAGE(D3:D7)</f>
        <v>839.52833876273985</v>
      </c>
      <c r="H9" s="2"/>
    </row>
    <row r="10" spans="1:8" x14ac:dyDescent="0.25">
      <c r="H10" s="2"/>
    </row>
    <row r="11" spans="1:8" x14ac:dyDescent="0.25">
      <c r="A11" t="s">
        <v>6</v>
      </c>
      <c r="B11" s="1">
        <f>STDEV(B3:B7)</f>
        <v>9.0939540355117252</v>
      </c>
      <c r="C11" s="1">
        <f>STDEV(C3:C7)</f>
        <v>0.11401754250991339</v>
      </c>
      <c r="D11" s="1">
        <f>STDEV(D3:D7)</f>
        <v>9.063392764874278</v>
      </c>
      <c r="H11" s="2"/>
    </row>
    <row r="12" spans="1:8" x14ac:dyDescent="0.25">
      <c r="D12" s="2"/>
      <c r="H12" s="2"/>
    </row>
    <row r="13" spans="1:8" x14ac:dyDescent="0.25">
      <c r="D13" s="2"/>
      <c r="H13" s="2"/>
    </row>
    <row r="14" spans="1:8" x14ac:dyDescent="0.25">
      <c r="D14" s="2"/>
      <c r="H14" s="2"/>
    </row>
    <row r="15" spans="1:8" x14ac:dyDescent="0.25">
      <c r="D15" s="2"/>
      <c r="H15" s="2"/>
    </row>
    <row r="17" spans="5:8" x14ac:dyDescent="0.25">
      <c r="E17" s="1"/>
      <c r="F17" s="1"/>
      <c r="G17" s="1"/>
      <c r="H17" s="1"/>
    </row>
    <row r="19" spans="5:8" x14ac:dyDescent="0.25">
      <c r="E19" s="1"/>
      <c r="F19" s="1"/>
      <c r="G19" s="1"/>
      <c r="H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3.0</vt:lpstr>
      <vt:lpstr>5.25</vt:lpstr>
      <vt:lpstr>C3H6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2012-07-26T03:09:18Z</cp:lastPrinted>
  <dcterms:created xsi:type="dcterms:W3CDTF">2012-07-15T21:09:17Z</dcterms:created>
  <dcterms:modified xsi:type="dcterms:W3CDTF">2012-08-02T23:58:58Z</dcterms:modified>
</cp:coreProperties>
</file>